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25" windowHeight="11310" activeTab="2"/>
  </bookViews>
  <sheets>
    <sheet name="Averaging Scores" sheetId="1" r:id="rId1"/>
    <sheet name="Dropping Scores" sheetId="2" r:id="rId2"/>
    <sheet name="Letter Grades" sheetId="3" r:id="rId3"/>
    <sheet name="Grade Lookup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<sst xmlns="http://schemas.openxmlformats.org/spreadsheetml/2006/main" count="98" uniqueCount="48">
  <si>
    <t>Last Name</t>
  </si>
  <si>
    <t>First Name</t>
  </si>
  <si>
    <t>Palmer</t>
  </si>
  <si>
    <t>Ray</t>
  </si>
  <si>
    <t>Grayson</t>
  </si>
  <si>
    <t>Richard</t>
  </si>
  <si>
    <t>Prince</t>
  </si>
  <si>
    <t>Diana</t>
  </si>
  <si>
    <t>Hall</t>
  </si>
  <si>
    <t>Carter</t>
  </si>
  <si>
    <t>Garrick</t>
  </si>
  <si>
    <t>Jay</t>
  </si>
  <si>
    <t>Kyle</t>
  </si>
  <si>
    <t>Selina</t>
  </si>
  <si>
    <t>Danvers</t>
  </si>
  <si>
    <t>Linda</t>
  </si>
  <si>
    <t>Test 1</t>
  </si>
  <si>
    <t>Average</t>
  </si>
  <si>
    <t>Std. Dev.</t>
  </si>
  <si>
    <t>Median</t>
  </si>
  <si>
    <t>Test 2</t>
  </si>
  <si>
    <t>Test 3</t>
  </si>
  <si>
    <t>Test Average</t>
  </si>
  <si>
    <t>Final Exam</t>
  </si>
  <si>
    <t>Course Grade</t>
  </si>
  <si>
    <t>Alt. Grade</t>
  </si>
  <si>
    <t>Difference</t>
  </si>
  <si>
    <t>Grading Scale</t>
  </si>
  <si>
    <t>Grade</t>
  </si>
  <si>
    <t>Cutoff</t>
  </si>
  <si>
    <t>Count</t>
  </si>
  <si>
    <t>Freq</t>
  </si>
  <si>
    <t>Cumm Freq</t>
  </si>
  <si>
    <t>Letter Freq</t>
  </si>
  <si>
    <t>F</t>
  </si>
  <si>
    <t>D-</t>
  </si>
  <si>
    <t>D</t>
  </si>
  <si>
    <t>D+</t>
  </si>
  <si>
    <t>C-</t>
  </si>
  <si>
    <t xml:space="preserve">C </t>
  </si>
  <si>
    <t>C+</t>
  </si>
  <si>
    <t>B-</t>
  </si>
  <si>
    <t xml:space="preserve">B </t>
  </si>
  <si>
    <t>B+</t>
  </si>
  <si>
    <t>A-</t>
  </si>
  <si>
    <t>A</t>
  </si>
  <si>
    <t>Total</t>
  </si>
  <si>
    <t>Letter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</si>
</sst>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Genev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55" applyFont="1" applyBorder="1">
      <alignment/>
      <protection/>
    </xf>
    <xf numFmtId="0" fontId="19" fillId="0" borderId="10" xfId="55" applyNumberFormat="1" applyFont="1" applyBorder="1">
      <alignment/>
      <protection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20" fillId="0" borderId="0" xfId="55" applyFont="1" applyBorder="1">
      <alignment/>
      <protection/>
    </xf>
    <xf numFmtId="0" fontId="19" fillId="0" borderId="0" xfId="55" applyNumberFormat="1" applyFont="1" applyBorder="1">
      <alignment/>
      <protection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th_21b_April_10_S'03.xls_1.x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ffdo\My%20Documents\Area%202%20-%20Mathematics%20Teaching\Courses\Math%20194%20-%20Fall%202009\Gradebook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Lookup"/>
      <sheetName val="MATH 194 01-class-roll"/>
      <sheetName val="Final"/>
      <sheetName val="Midterm 2"/>
      <sheetName val="Midterm 1"/>
      <sheetName val="Clicker Questions"/>
      <sheetName val="PCRQs"/>
      <sheetName val="Midterm Deficiencies"/>
      <sheetName val="App Proje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140625" style="0" bestFit="1" customWidth="1"/>
    <col min="2" max="2" width="10.57421875" style="0" bestFit="1" customWidth="1"/>
    <col min="6" max="6" width="12.421875" style="0" bestFit="1" customWidth="1"/>
    <col min="7" max="7" width="10.421875" style="0" bestFit="1" customWidth="1"/>
    <col min="8" max="8" width="13.140625" style="0" bestFit="1" customWidth="1"/>
  </cols>
  <sheetData>
    <row r="1" spans="1:8" ht="15">
      <c r="A1" s="1" t="s">
        <v>0</v>
      </c>
      <c r="B1" s="1" t="s">
        <v>1</v>
      </c>
      <c r="C1" s="1" t="s">
        <v>16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</row>
    <row r="2" spans="1:8" ht="15">
      <c r="A2" t="s">
        <v>14</v>
      </c>
      <c r="B2" t="s">
        <v>15</v>
      </c>
      <c r="C2">
        <v>97</v>
      </c>
      <c r="D2">
        <v>96</v>
      </c>
      <c r="E2">
        <v>98</v>
      </c>
      <c r="F2" s="2">
        <f>AVERAGE(C2:E2)</f>
        <v>97</v>
      </c>
      <c r="G2">
        <v>92</v>
      </c>
      <c r="H2">
        <f>0.2*C2+0.2*D2+0.2*E2+0.4*G2</f>
        <v>95.00000000000001</v>
      </c>
    </row>
    <row r="3" spans="1:8" ht="15">
      <c r="A3" t="s">
        <v>10</v>
      </c>
      <c r="B3" t="s">
        <v>11</v>
      </c>
      <c r="C3">
        <v>85</v>
      </c>
      <c r="D3">
        <v>62</v>
      </c>
      <c r="E3">
        <v>77</v>
      </c>
      <c r="F3" s="2">
        <f>AVERAGE(C3:E3)</f>
        <v>74.66666666666667</v>
      </c>
      <c r="G3">
        <v>72</v>
      </c>
      <c r="H3">
        <f aca="true" t="shared" si="0" ref="H3:H8">0.2*C3+0.2*D3+0.2*E3+0.4*G3</f>
        <v>73.6</v>
      </c>
    </row>
    <row r="4" spans="1:8" ht="15">
      <c r="A4" t="s">
        <v>4</v>
      </c>
      <c r="B4" t="s">
        <v>5</v>
      </c>
      <c r="C4">
        <v>76</v>
      </c>
      <c r="D4">
        <v>85</v>
      </c>
      <c r="E4">
        <v>93</v>
      </c>
      <c r="F4" s="2">
        <f>AVERAGE(C4:E4)</f>
        <v>84.66666666666667</v>
      </c>
      <c r="G4">
        <v>91</v>
      </c>
      <c r="H4">
        <f t="shared" si="0"/>
        <v>87.2</v>
      </c>
    </row>
    <row r="5" spans="1:8" ht="15">
      <c r="A5" t="s">
        <v>8</v>
      </c>
      <c r="B5" t="s">
        <v>9</v>
      </c>
      <c r="C5">
        <v>84</v>
      </c>
      <c r="D5">
        <v>85</v>
      </c>
      <c r="E5">
        <v>83</v>
      </c>
      <c r="F5" s="2">
        <f>AVERAGE(C5:E5)</f>
        <v>84</v>
      </c>
      <c r="G5">
        <v>87</v>
      </c>
      <c r="H5">
        <f t="shared" si="0"/>
        <v>85.2</v>
      </c>
    </row>
    <row r="6" spans="1:8" ht="15">
      <c r="A6" t="s">
        <v>12</v>
      </c>
      <c r="B6" t="s">
        <v>13</v>
      </c>
      <c r="C6">
        <v>72</v>
      </c>
      <c r="D6">
        <v>74</v>
      </c>
      <c r="E6">
        <v>78</v>
      </c>
      <c r="F6" s="2">
        <f>AVERAGE(C6:E6)</f>
        <v>74.66666666666667</v>
      </c>
      <c r="G6">
        <v>70</v>
      </c>
      <c r="H6">
        <f t="shared" si="0"/>
        <v>72.80000000000001</v>
      </c>
    </row>
    <row r="7" spans="1:8" ht="15">
      <c r="A7" t="s">
        <v>2</v>
      </c>
      <c r="B7" t="s">
        <v>3</v>
      </c>
      <c r="C7">
        <v>95</v>
      </c>
      <c r="D7">
        <v>90</v>
      </c>
      <c r="E7">
        <v>92</v>
      </c>
      <c r="F7" s="2">
        <f>AVERAGE(C7:E7)</f>
        <v>92.33333333333333</v>
      </c>
      <c r="G7">
        <v>82</v>
      </c>
      <c r="H7">
        <f t="shared" si="0"/>
        <v>88.20000000000002</v>
      </c>
    </row>
    <row r="8" spans="1:8" ht="15">
      <c r="A8" t="s">
        <v>6</v>
      </c>
      <c r="B8" t="s">
        <v>7</v>
      </c>
      <c r="C8">
        <v>92</v>
      </c>
      <c r="D8">
        <v>87</v>
      </c>
      <c r="E8">
        <v>82</v>
      </c>
      <c r="F8" s="2">
        <f>AVERAGE(C8:E8)</f>
        <v>87</v>
      </c>
      <c r="G8">
        <v>82</v>
      </c>
      <c r="H8">
        <f t="shared" si="0"/>
        <v>85</v>
      </c>
    </row>
    <row r="10" spans="2:8" ht="15">
      <c r="B10" t="s">
        <v>17</v>
      </c>
      <c r="C10" s="2">
        <f>AVERAGE(C2:C8)</f>
        <v>85.85714285714286</v>
      </c>
      <c r="D10" s="2">
        <f>AVERAGE(D2:D8)</f>
        <v>82.71428571428571</v>
      </c>
      <c r="E10" s="2">
        <f>AVERAGE(E2:E8)</f>
        <v>86.14285714285714</v>
      </c>
      <c r="F10" s="2">
        <f>AVERAGE(F2:F8)</f>
        <v>84.90476190476191</v>
      </c>
      <c r="G10" s="2">
        <f>AVERAGE(G2:G8)</f>
        <v>82.28571428571429</v>
      </c>
      <c r="H10" s="2">
        <f>AVERAGE(H2:H8)</f>
        <v>83.85714285714286</v>
      </c>
    </row>
    <row r="11" spans="2:8" ht="15">
      <c r="B11" t="s">
        <v>18</v>
      </c>
      <c r="C11" s="2">
        <f>STDEV(C2:C9)</f>
        <v>9.47678868655011</v>
      </c>
      <c r="D11" s="2">
        <f>STDEV(D2:D9)</f>
        <v>11.279986491042239</v>
      </c>
      <c r="E11" s="2">
        <f>STDEV(E2:E9)</f>
        <v>8.153293228885541</v>
      </c>
      <c r="F11" s="2">
        <f>STDEV(F2:F9)</f>
        <v>8.330475700512215</v>
      </c>
      <c r="G11" s="2">
        <f>STDEV(G2:G9)</f>
        <v>8.654753717163885</v>
      </c>
      <c r="H11" s="2">
        <f>STDEV(H2:H9)</f>
        <v>8.008091146429734</v>
      </c>
    </row>
    <row r="12" spans="2:8" ht="15">
      <c r="B12" t="s">
        <v>19</v>
      </c>
      <c r="C12">
        <f>MEDIAN(C2:C9)</f>
        <v>85</v>
      </c>
      <c r="D12">
        <f>MEDIAN(D2:D9)</f>
        <v>85</v>
      </c>
      <c r="E12">
        <f>MEDIAN(E2:E9)</f>
        <v>83</v>
      </c>
      <c r="F12" s="2">
        <f>MEDIAN(F2:F9)</f>
        <v>84.66666666666667</v>
      </c>
      <c r="G12">
        <f>MEDIAN(G2:G9)</f>
        <v>82</v>
      </c>
      <c r="H12" s="2">
        <f>MEDIAN(H2:H9)</f>
        <v>85.2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0.140625" style="0" bestFit="1" customWidth="1"/>
    <col min="2" max="2" width="10.57421875" style="0" bestFit="1" customWidth="1"/>
    <col min="6" max="6" width="12.421875" style="0" bestFit="1" customWidth="1"/>
    <col min="7" max="7" width="10.421875" style="0" bestFit="1" customWidth="1"/>
    <col min="8" max="8" width="13.140625" style="0" bestFit="1" customWidth="1"/>
    <col min="10" max="10" width="10.421875" style="0" bestFit="1" customWidth="1"/>
  </cols>
  <sheetData>
    <row r="1" spans="1:10" ht="15">
      <c r="A1" s="1" t="s">
        <v>0</v>
      </c>
      <c r="B1" s="1" t="s">
        <v>1</v>
      </c>
      <c r="C1" s="1" t="s">
        <v>16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</row>
    <row r="2" spans="1:10" ht="15">
      <c r="A2" t="s">
        <v>14</v>
      </c>
      <c r="B2" t="s">
        <v>15</v>
      </c>
      <c r="C2">
        <v>97</v>
      </c>
      <c r="D2">
        <v>96</v>
      </c>
      <c r="E2">
        <v>98</v>
      </c>
      <c r="F2" s="2">
        <f>(SUM(C2:E2)-MIN(C2:E2))/2</f>
        <v>97.5</v>
      </c>
      <c r="G2">
        <v>92</v>
      </c>
      <c r="H2">
        <f>0.2*C2+0.2*D2+0.2*E2+0.4*G2</f>
        <v>95.00000000000001</v>
      </c>
      <c r="I2">
        <f>0.6*F2+0.4*G2</f>
        <v>95.30000000000001</v>
      </c>
      <c r="J2">
        <f>I2-H2</f>
        <v>0.29999999999999716</v>
      </c>
    </row>
    <row r="3" spans="1:10" ht="15">
      <c r="A3" t="s">
        <v>10</v>
      </c>
      <c r="B3" t="s">
        <v>11</v>
      </c>
      <c r="C3">
        <v>85</v>
      </c>
      <c r="D3">
        <v>62</v>
      </c>
      <c r="E3">
        <v>77</v>
      </c>
      <c r="F3" s="2">
        <f aca="true" t="shared" si="0" ref="F3:F8">(SUM(C3:E3)-MIN(C3:E3))/2</f>
        <v>81</v>
      </c>
      <c r="G3">
        <v>72</v>
      </c>
      <c r="H3">
        <f aca="true" t="shared" si="1" ref="H3:H8">0.2*C3+0.2*D3+0.2*E3+0.4*G3</f>
        <v>73.6</v>
      </c>
      <c r="I3">
        <f aca="true" t="shared" si="2" ref="I3:I8">0.6*F3+0.4*G3</f>
        <v>77.4</v>
      </c>
      <c r="J3">
        <f aca="true" t="shared" si="3" ref="J3:J8">I3-H3</f>
        <v>3.8000000000000114</v>
      </c>
    </row>
    <row r="4" spans="1:10" ht="15">
      <c r="A4" t="s">
        <v>4</v>
      </c>
      <c r="B4" t="s">
        <v>5</v>
      </c>
      <c r="C4">
        <v>76</v>
      </c>
      <c r="D4">
        <v>85</v>
      </c>
      <c r="E4">
        <v>93</v>
      </c>
      <c r="F4" s="2">
        <f t="shared" si="0"/>
        <v>89</v>
      </c>
      <c r="G4">
        <v>91</v>
      </c>
      <c r="H4">
        <f t="shared" si="1"/>
        <v>87.2</v>
      </c>
      <c r="I4">
        <f t="shared" si="2"/>
        <v>89.8</v>
      </c>
      <c r="J4">
        <f t="shared" si="3"/>
        <v>2.5999999999999943</v>
      </c>
    </row>
    <row r="5" spans="1:10" ht="15">
      <c r="A5" t="s">
        <v>8</v>
      </c>
      <c r="B5" t="s">
        <v>9</v>
      </c>
      <c r="C5">
        <v>84</v>
      </c>
      <c r="D5">
        <v>85</v>
      </c>
      <c r="E5">
        <v>83</v>
      </c>
      <c r="F5" s="2">
        <f t="shared" si="0"/>
        <v>84.5</v>
      </c>
      <c r="G5">
        <v>87</v>
      </c>
      <c r="H5">
        <f t="shared" si="1"/>
        <v>85.2</v>
      </c>
      <c r="I5">
        <f t="shared" si="2"/>
        <v>85.5</v>
      </c>
      <c r="J5">
        <f t="shared" si="3"/>
        <v>0.29999999999999716</v>
      </c>
    </row>
    <row r="6" spans="1:10" ht="15">
      <c r="A6" t="s">
        <v>12</v>
      </c>
      <c r="B6" t="s">
        <v>13</v>
      </c>
      <c r="C6">
        <v>72</v>
      </c>
      <c r="D6">
        <v>74</v>
      </c>
      <c r="E6">
        <v>78</v>
      </c>
      <c r="F6" s="2">
        <f t="shared" si="0"/>
        <v>76</v>
      </c>
      <c r="G6">
        <v>70</v>
      </c>
      <c r="H6">
        <f t="shared" si="1"/>
        <v>72.80000000000001</v>
      </c>
      <c r="I6">
        <f t="shared" si="2"/>
        <v>73.6</v>
      </c>
      <c r="J6">
        <f t="shared" si="3"/>
        <v>0.799999999999983</v>
      </c>
    </row>
    <row r="7" spans="1:10" ht="15">
      <c r="A7" t="s">
        <v>2</v>
      </c>
      <c r="B7" t="s">
        <v>3</v>
      </c>
      <c r="C7">
        <v>95</v>
      </c>
      <c r="D7">
        <v>90</v>
      </c>
      <c r="E7">
        <v>92</v>
      </c>
      <c r="F7" s="2">
        <f t="shared" si="0"/>
        <v>93.5</v>
      </c>
      <c r="G7">
        <v>82</v>
      </c>
      <c r="H7">
        <f t="shared" si="1"/>
        <v>88.20000000000002</v>
      </c>
      <c r="I7">
        <f t="shared" si="2"/>
        <v>88.9</v>
      </c>
      <c r="J7">
        <f t="shared" si="3"/>
        <v>0.6999999999999886</v>
      </c>
    </row>
    <row r="8" spans="1:10" ht="15">
      <c r="A8" t="s">
        <v>6</v>
      </c>
      <c r="B8" t="s">
        <v>7</v>
      </c>
      <c r="C8">
        <v>92</v>
      </c>
      <c r="D8">
        <v>87</v>
      </c>
      <c r="E8">
        <v>82</v>
      </c>
      <c r="F8" s="2">
        <f t="shared" si="0"/>
        <v>89.5</v>
      </c>
      <c r="G8">
        <v>82</v>
      </c>
      <c r="H8">
        <f t="shared" si="1"/>
        <v>85</v>
      </c>
      <c r="I8">
        <f t="shared" si="2"/>
        <v>86.5</v>
      </c>
      <c r="J8">
        <f t="shared" si="3"/>
        <v>1.5</v>
      </c>
    </row>
    <row r="10" spans="2:9" ht="15">
      <c r="B10" t="s">
        <v>17</v>
      </c>
      <c r="C10" s="2">
        <f>AVERAGE(C2:C8)</f>
        <v>85.85714285714286</v>
      </c>
      <c r="D10" s="2">
        <f>AVERAGE(D2:D8)</f>
        <v>82.71428571428571</v>
      </c>
      <c r="E10" s="2">
        <f>AVERAGE(E2:E8)</f>
        <v>86.14285714285714</v>
      </c>
      <c r="F10" s="2">
        <f>AVERAGE(F2:F8)</f>
        <v>87.28571428571429</v>
      </c>
      <c r="G10" s="2">
        <f>AVERAGE(G2:G8)</f>
        <v>82.28571428571429</v>
      </c>
      <c r="H10" s="2">
        <f>AVERAGE(H2:H8)</f>
        <v>83.85714285714286</v>
      </c>
      <c r="I10" s="2">
        <f>AVERAGE(I2:I8)</f>
        <v>85.28571428571429</v>
      </c>
    </row>
    <row r="11" spans="2:9" ht="15">
      <c r="B11" t="s">
        <v>18</v>
      </c>
      <c r="C11" s="2">
        <f>STDEV(C2:C9)</f>
        <v>9.47678868655011</v>
      </c>
      <c r="D11" s="2">
        <f>STDEV(D2:D9)</f>
        <v>11.279986491042239</v>
      </c>
      <c r="E11" s="2">
        <f>STDEV(E2:E9)</f>
        <v>8.153293228885541</v>
      </c>
      <c r="F11" s="2">
        <f>STDEV(F2:F9)</f>
        <v>7.364651739090954</v>
      </c>
      <c r="G11" s="2">
        <f>STDEV(G2:G9)</f>
        <v>8.654753717163885</v>
      </c>
      <c r="H11" s="2">
        <f>STDEV(H2:H9)</f>
        <v>8.008091146429734</v>
      </c>
      <c r="I11" s="2">
        <f>STDEV(I2:I9)</f>
        <v>7.46088211304546</v>
      </c>
    </row>
    <row r="12" spans="2:9" ht="15">
      <c r="B12" t="s">
        <v>19</v>
      </c>
      <c r="C12">
        <f>MEDIAN(C2:C9)</f>
        <v>85</v>
      </c>
      <c r="D12">
        <f>MEDIAN(D2:D9)</f>
        <v>85</v>
      </c>
      <c r="E12">
        <f>MEDIAN(E2:E9)</f>
        <v>83</v>
      </c>
      <c r="F12" s="2">
        <f>MEDIAN(F2:F9)</f>
        <v>89</v>
      </c>
      <c r="G12">
        <f>MEDIAN(G2:G9)</f>
        <v>82</v>
      </c>
      <c r="H12" s="2">
        <f>MEDIAN(H2:H9)</f>
        <v>85.2</v>
      </c>
      <c r="I12" s="2">
        <f>MEDIAN(I2:I9)</f>
        <v>86.5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3" sqref="I3:I8"/>
    </sheetView>
  </sheetViews>
  <sheetFormatPr defaultColWidth="9.140625" defaultRowHeight="15"/>
  <cols>
    <col min="1" max="1" width="10.140625" style="0" bestFit="1" customWidth="1"/>
    <col min="2" max="2" width="10.57421875" style="0" bestFit="1" customWidth="1"/>
    <col min="6" max="6" width="12.421875" style="0" bestFit="1" customWidth="1"/>
    <col min="7" max="7" width="10.421875" style="0" bestFit="1" customWidth="1"/>
    <col min="8" max="8" width="13.140625" style="0" bestFit="1" customWidth="1"/>
    <col min="9" max="9" width="12.140625" style="0" bestFit="1" customWidth="1"/>
  </cols>
  <sheetData>
    <row r="1" spans="1:9" ht="15">
      <c r="A1" s="1" t="s">
        <v>0</v>
      </c>
      <c r="B1" s="1" t="s">
        <v>1</v>
      </c>
      <c r="C1" s="1" t="s">
        <v>16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47</v>
      </c>
    </row>
    <row r="2" spans="1:9" ht="15">
      <c r="A2" t="s">
        <v>14</v>
      </c>
      <c r="B2" t="s">
        <v>15</v>
      </c>
      <c r="C2">
        <v>97</v>
      </c>
      <c r="D2">
        <v>96</v>
      </c>
      <c r="E2">
        <v>98</v>
      </c>
      <c r="F2" s="2">
        <f>AVERAGE(C2:E2)</f>
        <v>97</v>
      </c>
      <c r="G2">
        <v>92</v>
      </c>
      <c r="H2">
        <f>0.2*C2+0.2*D2+0.2*E2+0.4*G2</f>
        <v>95.00000000000001</v>
      </c>
      <c r="I2" t="str">
        <f>LOOKUP(H2,'Grade Lookup'!B$4:B$15,'Grade Lookup'!A$4:A$15)</f>
        <v>A</v>
      </c>
    </row>
    <row r="3" spans="1:9" ht="15">
      <c r="A3" t="s">
        <v>10</v>
      </c>
      <c r="B3" t="s">
        <v>11</v>
      </c>
      <c r="C3">
        <v>85</v>
      </c>
      <c r="D3">
        <v>62</v>
      </c>
      <c r="E3">
        <v>77</v>
      </c>
      <c r="F3" s="2">
        <f>AVERAGE(C3:E3)</f>
        <v>74.66666666666667</v>
      </c>
      <c r="G3">
        <v>72</v>
      </c>
      <c r="H3">
        <f aca="true" t="shared" si="0" ref="H3:H8">0.2*C3+0.2*D3+0.2*E3+0.4*G3</f>
        <v>73.6</v>
      </c>
      <c r="I3" t="str">
        <f>LOOKUP(H3,'Grade Lookup'!B$4:B$15,'Grade Lookup'!A$4:A$15)</f>
        <v>C </v>
      </c>
    </row>
    <row r="4" spans="1:9" ht="15">
      <c r="A4" t="s">
        <v>4</v>
      </c>
      <c r="B4" t="s">
        <v>5</v>
      </c>
      <c r="C4">
        <v>76</v>
      </c>
      <c r="D4">
        <v>85</v>
      </c>
      <c r="E4">
        <v>93</v>
      </c>
      <c r="F4" s="2">
        <f>AVERAGE(C4:E4)</f>
        <v>84.66666666666667</v>
      </c>
      <c r="G4">
        <v>91</v>
      </c>
      <c r="H4">
        <f t="shared" si="0"/>
        <v>87.2</v>
      </c>
      <c r="I4" t="str">
        <f>LOOKUP(H4,'Grade Lookup'!B$4:B$15,'Grade Lookup'!A$4:A$15)</f>
        <v>B+</v>
      </c>
    </row>
    <row r="5" spans="1:9" ht="15">
      <c r="A5" t="s">
        <v>8</v>
      </c>
      <c r="B5" t="s">
        <v>9</v>
      </c>
      <c r="C5">
        <v>84</v>
      </c>
      <c r="D5">
        <v>85</v>
      </c>
      <c r="E5">
        <v>83</v>
      </c>
      <c r="F5" s="2">
        <f>AVERAGE(C5:E5)</f>
        <v>84</v>
      </c>
      <c r="G5">
        <v>87</v>
      </c>
      <c r="H5">
        <f t="shared" si="0"/>
        <v>85.2</v>
      </c>
      <c r="I5" t="str">
        <f>LOOKUP(H5,'Grade Lookup'!B$4:B$15,'Grade Lookup'!A$4:A$15)</f>
        <v>B </v>
      </c>
    </row>
    <row r="6" spans="1:9" ht="15">
      <c r="A6" t="s">
        <v>12</v>
      </c>
      <c r="B6" t="s">
        <v>13</v>
      </c>
      <c r="C6">
        <v>72</v>
      </c>
      <c r="D6">
        <v>74</v>
      </c>
      <c r="E6">
        <v>78</v>
      </c>
      <c r="F6" s="2">
        <f>AVERAGE(C6:E6)</f>
        <v>74.66666666666667</v>
      </c>
      <c r="G6">
        <v>70</v>
      </c>
      <c r="H6">
        <f t="shared" si="0"/>
        <v>72.80000000000001</v>
      </c>
      <c r="I6" t="str">
        <f>LOOKUP(H6,'Grade Lookup'!B$4:B$15,'Grade Lookup'!A$4:A$15)</f>
        <v>C-</v>
      </c>
    </row>
    <row r="7" spans="1:9" ht="15">
      <c r="A7" t="s">
        <v>2</v>
      </c>
      <c r="B7" t="s">
        <v>3</v>
      </c>
      <c r="C7">
        <v>95</v>
      </c>
      <c r="D7">
        <v>90</v>
      </c>
      <c r="E7">
        <v>92</v>
      </c>
      <c r="F7" s="2">
        <f>AVERAGE(C7:E7)</f>
        <v>92.33333333333333</v>
      </c>
      <c r="G7">
        <v>82</v>
      </c>
      <c r="H7">
        <f t="shared" si="0"/>
        <v>88.20000000000002</v>
      </c>
      <c r="I7" t="str">
        <f>LOOKUP(H7,'Grade Lookup'!B$4:B$15,'Grade Lookup'!A$4:A$15)</f>
        <v>B+</v>
      </c>
    </row>
    <row r="8" spans="1:9" ht="15">
      <c r="A8" t="s">
        <v>6</v>
      </c>
      <c r="B8" t="s">
        <v>7</v>
      </c>
      <c r="C8">
        <v>92</v>
      </c>
      <c r="D8">
        <v>87</v>
      </c>
      <c r="E8">
        <v>82</v>
      </c>
      <c r="F8" s="2">
        <f>AVERAGE(C8:E8)</f>
        <v>87</v>
      </c>
      <c r="G8">
        <v>82</v>
      </c>
      <c r="H8">
        <f t="shared" si="0"/>
        <v>85</v>
      </c>
      <c r="I8" t="str">
        <f>LOOKUP(H8,'Grade Lookup'!B$4:B$15,'Grade Lookup'!A$4:A$15)</f>
        <v>B </v>
      </c>
    </row>
    <row r="10" spans="2:8" ht="15">
      <c r="B10" t="s">
        <v>17</v>
      </c>
      <c r="C10" s="2">
        <f>AVERAGE(C2:C8)</f>
        <v>85.85714285714286</v>
      </c>
      <c r="D10" s="2">
        <f>AVERAGE(D2:D8)</f>
        <v>82.71428571428571</v>
      </c>
      <c r="E10" s="2">
        <f>AVERAGE(E2:E8)</f>
        <v>86.14285714285714</v>
      </c>
      <c r="F10" s="2">
        <f>AVERAGE(F2:F8)</f>
        <v>84.90476190476191</v>
      </c>
      <c r="G10" s="2">
        <f>AVERAGE(G2:G8)</f>
        <v>82.28571428571429</v>
      </c>
      <c r="H10" s="2">
        <f>AVERAGE(H2:H8)</f>
        <v>83.85714285714286</v>
      </c>
    </row>
    <row r="11" spans="2:8" ht="15">
      <c r="B11" t="s">
        <v>18</v>
      </c>
      <c r="C11" s="2">
        <f>STDEV(C2:C9)</f>
        <v>9.47678868655011</v>
      </c>
      <c r="D11" s="2">
        <f>STDEV(D2:D9)</f>
        <v>11.279986491042239</v>
      </c>
      <c r="E11" s="2">
        <f>STDEV(E2:E9)</f>
        <v>8.153293228885541</v>
      </c>
      <c r="F11" s="2">
        <f>STDEV(F2:F9)</f>
        <v>8.330475700512215</v>
      </c>
      <c r="G11" s="2">
        <f>STDEV(G2:G9)</f>
        <v>8.654753717163885</v>
      </c>
      <c r="H11" s="2">
        <f>STDEV(H2:H9)</f>
        <v>8.008091146429734</v>
      </c>
    </row>
    <row r="12" spans="2:8" ht="15">
      <c r="B12" t="s">
        <v>19</v>
      </c>
      <c r="C12">
        <f>MEDIAN(C2:C9)</f>
        <v>85</v>
      </c>
      <c r="D12">
        <f>MEDIAN(D2:D9)</f>
        <v>85</v>
      </c>
      <c r="E12">
        <f>MEDIAN(E2:E9)</f>
        <v>83</v>
      </c>
      <c r="F12" s="2">
        <f>MEDIAN(F2:F9)</f>
        <v>84.66666666666667</v>
      </c>
      <c r="G12">
        <f>MEDIAN(G2:G9)</f>
        <v>82</v>
      </c>
      <c r="H12" s="2">
        <f>MEDIAN(H2:H9)</f>
        <v>85.2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5" sqref="C5:C15"/>
    </sheetView>
  </sheetViews>
  <sheetFormatPr defaultColWidth="9.140625" defaultRowHeight="15"/>
  <sheetData>
    <row r="1" spans="1:6" ht="18">
      <c r="A1" s="3" t="s">
        <v>27</v>
      </c>
      <c r="B1" s="4"/>
      <c r="C1" s="4"/>
      <c r="D1" s="4"/>
      <c r="E1" s="4"/>
      <c r="F1" s="4"/>
    </row>
    <row r="2" spans="1:6" ht="15">
      <c r="A2" s="4"/>
      <c r="B2" s="4"/>
      <c r="C2" s="4"/>
      <c r="D2" s="4"/>
      <c r="E2" s="4"/>
      <c r="F2" s="4"/>
    </row>
    <row r="3" spans="1:6" ht="15">
      <c r="A3" s="5" t="s">
        <v>28</v>
      </c>
      <c r="B3" s="5" t="s">
        <v>29</v>
      </c>
      <c r="C3" s="5" t="s">
        <v>30</v>
      </c>
      <c r="D3" s="6" t="s">
        <v>31</v>
      </c>
      <c r="E3" s="5" t="s">
        <v>32</v>
      </c>
      <c r="F3" s="6" t="s">
        <v>33</v>
      </c>
    </row>
    <row r="4" spans="1:6" ht="15">
      <c r="A4" s="7" t="s">
        <v>34</v>
      </c>
      <c r="B4" s="8">
        <v>0</v>
      </c>
      <c r="C4" s="9">
        <f>COUNTIF('Letter Grades'!I$2:I$8,'Grade Lookup'!A4)</f>
        <v>0</v>
      </c>
      <c r="D4" s="10">
        <f>100*C4/C$16</f>
        <v>0</v>
      </c>
      <c r="E4" s="10">
        <f>100*SUM(C$4:C4)/C$16</f>
        <v>0</v>
      </c>
      <c r="F4" s="10">
        <f>SUM(D4)</f>
        <v>0</v>
      </c>
    </row>
    <row r="5" spans="1:6" ht="15">
      <c r="A5" s="7" t="s">
        <v>35</v>
      </c>
      <c r="B5" s="8">
        <v>60</v>
      </c>
      <c r="C5" s="9">
        <f>COUNTIF('Letter Grades'!I$2:I$8,'Grade Lookup'!A5)</f>
        <v>0</v>
      </c>
      <c r="D5" s="10">
        <f aca="true" t="shared" si="0" ref="D5:D15">100*C5/C$16</f>
        <v>0</v>
      </c>
      <c r="E5" s="10">
        <f>100*SUM(C$4:C5)/C$16</f>
        <v>0</v>
      </c>
      <c r="F5" s="10"/>
    </row>
    <row r="6" spans="1:6" ht="15">
      <c r="A6" s="7" t="s">
        <v>36</v>
      </c>
      <c r="B6" s="8">
        <v>63</v>
      </c>
      <c r="C6" s="9">
        <f>COUNTIF('Letter Grades'!I$2:I$8,'Grade Lookup'!A6)</f>
        <v>0</v>
      </c>
      <c r="D6" s="10">
        <f t="shared" si="0"/>
        <v>0</v>
      </c>
      <c r="E6" s="10">
        <f>100*SUM(C$4:C6)/C$16</f>
        <v>0</v>
      </c>
      <c r="F6" s="10">
        <f>SUM(D5:D7)</f>
        <v>0</v>
      </c>
    </row>
    <row r="7" spans="1:6" ht="15">
      <c r="A7" s="7" t="s">
        <v>37</v>
      </c>
      <c r="B7" s="8">
        <v>67</v>
      </c>
      <c r="C7" s="9">
        <f>COUNTIF('Letter Grades'!I$2:I$8,'Grade Lookup'!A7)</f>
        <v>0</v>
      </c>
      <c r="D7" s="10">
        <f t="shared" si="0"/>
        <v>0</v>
      </c>
      <c r="E7" s="10">
        <f>100*SUM(C$4:C7)/C$16</f>
        <v>0</v>
      </c>
      <c r="F7" s="10"/>
    </row>
    <row r="8" spans="1:6" ht="15">
      <c r="A8" s="7" t="s">
        <v>38</v>
      </c>
      <c r="B8" s="8">
        <v>70</v>
      </c>
      <c r="C8" s="9">
        <f>COUNTIF('Letter Grades'!I$2:I$8,'Grade Lookup'!A8)</f>
        <v>1</v>
      </c>
      <c r="D8" s="10">
        <f t="shared" si="0"/>
        <v>14.285714285714286</v>
      </c>
      <c r="E8" s="10">
        <f>100*SUM(C$4:C8)/C$16</f>
        <v>14.285714285714286</v>
      </c>
      <c r="F8" s="10"/>
    </row>
    <row r="9" spans="1:6" ht="15">
      <c r="A9" s="7" t="s">
        <v>39</v>
      </c>
      <c r="B9" s="8">
        <v>73</v>
      </c>
      <c r="C9" s="9">
        <f>COUNTIF('Letter Grades'!I$2:I$8,'Grade Lookup'!A9)</f>
        <v>1</v>
      </c>
      <c r="D9" s="10">
        <f t="shared" si="0"/>
        <v>14.285714285714286</v>
      </c>
      <c r="E9" s="10">
        <f>100*SUM(C$4:C9)/C$16</f>
        <v>28.571428571428573</v>
      </c>
      <c r="F9" s="10">
        <f>SUM(D8:D10)</f>
        <v>28.571428571428573</v>
      </c>
    </row>
    <row r="10" spans="1:6" ht="15">
      <c r="A10" s="7" t="s">
        <v>40</v>
      </c>
      <c r="B10" s="8">
        <v>77</v>
      </c>
      <c r="C10" s="9">
        <f>COUNTIF('Letter Grades'!I$2:I$8,'Grade Lookup'!A10)</f>
        <v>0</v>
      </c>
      <c r="D10" s="10">
        <f t="shared" si="0"/>
        <v>0</v>
      </c>
      <c r="E10" s="10">
        <f>100*SUM(C$4:C10)/C$16</f>
        <v>28.571428571428573</v>
      </c>
      <c r="F10" s="10"/>
    </row>
    <row r="11" spans="1:6" ht="15">
      <c r="A11" s="7" t="s">
        <v>41</v>
      </c>
      <c r="B11" s="8">
        <v>80</v>
      </c>
      <c r="C11" s="9">
        <f>COUNTIF('Letter Grades'!I$2:I$8,'Grade Lookup'!A11)</f>
        <v>0</v>
      </c>
      <c r="D11" s="10">
        <f t="shared" si="0"/>
        <v>0</v>
      </c>
      <c r="E11" s="10">
        <f>100*SUM(C$4:C11)/C$16</f>
        <v>28.571428571428573</v>
      </c>
      <c r="F11" s="10"/>
    </row>
    <row r="12" spans="1:6" ht="15">
      <c r="A12" s="7" t="s">
        <v>42</v>
      </c>
      <c r="B12" s="8">
        <v>83</v>
      </c>
      <c r="C12" s="9">
        <f>COUNTIF('Letter Grades'!I$2:I$8,'Grade Lookup'!A12)</f>
        <v>2</v>
      </c>
      <c r="D12" s="10">
        <f t="shared" si="0"/>
        <v>28.571428571428573</v>
      </c>
      <c r="E12" s="10">
        <f>100*SUM(C$4:C12)/C$16</f>
        <v>57.142857142857146</v>
      </c>
      <c r="F12" s="10">
        <f>SUM(D11:D13)</f>
        <v>57.142857142857146</v>
      </c>
    </row>
    <row r="13" spans="1:6" ht="15">
      <c r="A13" s="7" t="s">
        <v>43</v>
      </c>
      <c r="B13" s="8">
        <v>87</v>
      </c>
      <c r="C13" s="9">
        <f>COUNTIF('Letter Grades'!I$2:I$8,'Grade Lookup'!A13)</f>
        <v>2</v>
      </c>
      <c r="D13" s="10">
        <f t="shared" si="0"/>
        <v>28.571428571428573</v>
      </c>
      <c r="E13" s="10">
        <f>100*SUM(C$4:C13)/C$16</f>
        <v>85.71428571428571</v>
      </c>
      <c r="F13" s="10"/>
    </row>
    <row r="14" spans="1:6" ht="15">
      <c r="A14" s="7" t="s">
        <v>44</v>
      </c>
      <c r="B14" s="8">
        <v>90</v>
      </c>
      <c r="C14" s="9">
        <f>COUNTIF('Letter Grades'!I$2:I$8,'Grade Lookup'!A14)</f>
        <v>0</v>
      </c>
      <c r="D14" s="10">
        <f t="shared" si="0"/>
        <v>0</v>
      </c>
      <c r="E14" s="10">
        <f>100*SUM(C$4:C14)/C$16</f>
        <v>85.71428571428571</v>
      </c>
      <c r="F14" s="10"/>
    </row>
    <row r="15" spans="1:6" ht="15">
      <c r="A15" s="7" t="s">
        <v>45</v>
      </c>
      <c r="B15" s="8">
        <v>93</v>
      </c>
      <c r="C15" s="9">
        <f>COUNTIF('Letter Grades'!I$2:I$8,'Grade Lookup'!A15)</f>
        <v>1</v>
      </c>
      <c r="D15" s="10">
        <f t="shared" si="0"/>
        <v>14.285714285714286</v>
      </c>
      <c r="E15" s="10">
        <f>100*SUM(C$4:C15)/C$16</f>
        <v>100</v>
      </c>
      <c r="F15" s="10">
        <f>SUM(D14:D15)</f>
        <v>14.285714285714286</v>
      </c>
    </row>
    <row r="16" spans="1:6" ht="15">
      <c r="A16" s="11" t="s">
        <v>46</v>
      </c>
      <c r="B16" s="12"/>
      <c r="C16" s="13">
        <f>SUM(C4:C15)</f>
        <v>7</v>
      </c>
      <c r="D16" s="14"/>
      <c r="E16" s="13"/>
      <c r="F16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Bruff</dc:creator>
  <cp:keywords/>
  <dc:description/>
  <cp:lastModifiedBy>Derek Bruff</cp:lastModifiedBy>
  <dcterms:created xsi:type="dcterms:W3CDTF">2010-09-29T16:08:27Z</dcterms:created>
  <dcterms:modified xsi:type="dcterms:W3CDTF">2010-09-29T16:53:45Z</dcterms:modified>
  <cp:category/>
  <cp:version/>
  <cp:contentType/>
  <cp:contentStatus/>
</cp:coreProperties>
</file>